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915"/>
  <workbookPr showInkAnnotation="0" autoCompressPictures="0"/>
  <bookViews>
    <workbookView xWindow="0" yWindow="0" windowWidth="34140" windowHeight="202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36" i="1" l="1"/>
  <c r="E22" i="1"/>
  <c r="D22" i="1"/>
  <c r="E36" i="1"/>
  <c r="E37" i="1"/>
  <c r="E38" i="1"/>
  <c r="E39" i="1"/>
  <c r="E40" i="1"/>
  <c r="G21" i="1"/>
  <c r="G22" i="1"/>
  <c r="G36" i="1"/>
  <c r="G37" i="1"/>
  <c r="G38" i="1"/>
  <c r="G39" i="1"/>
  <c r="G40" i="1"/>
  <c r="F22" i="1"/>
  <c r="F37" i="1"/>
  <c r="F38" i="1"/>
  <c r="F39" i="1"/>
  <c r="F40" i="1"/>
  <c r="F36" i="1"/>
  <c r="B18" i="1"/>
  <c r="G45" i="1"/>
  <c r="E46" i="1"/>
  <c r="F46" i="1"/>
  <c r="G46" i="1"/>
  <c r="E47" i="1"/>
  <c r="F47" i="1"/>
  <c r="G47" i="1"/>
  <c r="G48" i="1"/>
  <c r="G50" i="1"/>
  <c r="G51" i="1"/>
  <c r="C54" i="1"/>
  <c r="G54" i="1"/>
  <c r="D45" i="1"/>
  <c r="D48" i="1"/>
  <c r="D51" i="1"/>
  <c r="D54" i="1"/>
  <c r="G61" i="1"/>
  <c r="E68" i="1"/>
  <c r="G69" i="1"/>
  <c r="B17" i="1"/>
  <c r="B16" i="1"/>
  <c r="E44" i="1"/>
  <c r="F44" i="1"/>
  <c r="D55" i="1"/>
  <c r="G55" i="1"/>
  <c r="G62" i="1"/>
  <c r="G70" i="1"/>
  <c r="D56" i="1"/>
  <c r="G56" i="1"/>
  <c r="G63" i="1"/>
  <c r="G71" i="1"/>
  <c r="D57" i="1"/>
  <c r="G57" i="1"/>
  <c r="G64" i="1"/>
  <c r="G72" i="1"/>
  <c r="D58" i="1"/>
  <c r="G58" i="1"/>
  <c r="G65" i="1"/>
  <c r="G73" i="1"/>
  <c r="E45" i="1"/>
  <c r="E48" i="1"/>
  <c r="E50" i="1"/>
  <c r="E51" i="1"/>
  <c r="E55" i="1"/>
  <c r="E62" i="1"/>
  <c r="E70" i="1"/>
  <c r="F45" i="1"/>
  <c r="F48" i="1"/>
  <c r="F50" i="1"/>
  <c r="F51" i="1"/>
  <c r="F55" i="1"/>
  <c r="F62" i="1"/>
  <c r="F70" i="1"/>
  <c r="E56" i="1"/>
  <c r="E63" i="1"/>
  <c r="E71" i="1"/>
  <c r="F56" i="1"/>
  <c r="F63" i="1"/>
  <c r="F71" i="1"/>
  <c r="E57" i="1"/>
  <c r="E64" i="1"/>
  <c r="E72" i="1"/>
  <c r="F57" i="1"/>
  <c r="F64" i="1"/>
  <c r="F72" i="1"/>
  <c r="E58" i="1"/>
  <c r="E65" i="1"/>
  <c r="E73" i="1"/>
  <c r="F58" i="1"/>
  <c r="F65" i="1"/>
  <c r="F73" i="1"/>
  <c r="F54" i="1"/>
  <c r="F61" i="1"/>
  <c r="F69" i="1"/>
  <c r="E54" i="1"/>
  <c r="E61" i="1"/>
  <c r="E69" i="1"/>
  <c r="C62" i="1"/>
  <c r="C63" i="1"/>
  <c r="C64" i="1"/>
  <c r="C65" i="1"/>
  <c r="C61" i="1"/>
  <c r="C70" i="1"/>
  <c r="C71" i="1"/>
  <c r="C72" i="1"/>
  <c r="C73" i="1"/>
  <c r="C69" i="1"/>
  <c r="D65" i="1"/>
  <c r="D73" i="1"/>
  <c r="D62" i="1"/>
  <c r="D70" i="1"/>
  <c r="D63" i="1"/>
  <c r="D71" i="1"/>
  <c r="D64" i="1"/>
  <c r="D72" i="1"/>
  <c r="D61" i="1"/>
  <c r="D69" i="1"/>
  <c r="E34" i="1"/>
  <c r="F34" i="1"/>
  <c r="G34" i="1"/>
  <c r="E25" i="1"/>
  <c r="E26" i="1"/>
  <c r="E27" i="1"/>
  <c r="E28" i="1"/>
  <c r="E29" i="1"/>
  <c r="G25" i="1"/>
  <c r="G26" i="1"/>
  <c r="G27" i="1"/>
  <c r="G28" i="1"/>
  <c r="G29" i="1"/>
  <c r="F26" i="1"/>
  <c r="F27" i="1"/>
  <c r="F28" i="1"/>
  <c r="F29" i="1"/>
  <c r="F25" i="1"/>
</calcChain>
</file>

<file path=xl/comments1.xml><?xml version="1.0" encoding="utf-8"?>
<comments xmlns="http://schemas.openxmlformats.org/spreadsheetml/2006/main">
  <authors>
    <author>Brian Walker</author>
  </authors>
  <commentList>
    <comment ref="B11" authorId="0">
      <text>
        <r>
          <rPr>
            <b/>
            <sz val="16"/>
            <color indexed="81"/>
            <rFont val="Calibri"/>
          </rPr>
          <t xml:space="preserve">Change this value to reflect what you are Currently paying per liter for ink. The spreadsheet will then calculate out the additional PROFIT you could PUT IN YOUR POCKET just by switching to Image Armor inks and buying in the Bulk 1 Liter bottles. </t>
        </r>
        <r>
          <rPr>
            <sz val="9"/>
            <color indexed="81"/>
            <rFont val="Calibri"/>
            <family val="2"/>
          </rPr>
          <t xml:space="preserve">
</t>
        </r>
      </text>
    </comment>
    <comment ref="B12" authorId="0">
      <text>
        <r>
          <rPr>
            <b/>
            <sz val="16"/>
            <color indexed="81"/>
            <rFont val="Calibri"/>
          </rPr>
          <t>You can change this value to reflect a standard print in terms of total cc's used to actually print the design.</t>
        </r>
      </text>
    </comment>
    <comment ref="B13" authorId="0">
      <text>
        <r>
          <rPr>
            <b/>
            <sz val="16"/>
            <color indexed="81"/>
            <rFont val="Calibri"/>
          </rPr>
          <t>This value is the average number of shirts you can print on your printer PER HOUR. This will obviously vary, but simply by changing this value you can see how this will affect how much more or less you can make over the course of one year just by using Image Armor Inks.</t>
        </r>
        <r>
          <rPr>
            <sz val="9"/>
            <color indexed="81"/>
            <rFont val="Calibri"/>
            <family val="2"/>
          </rPr>
          <t xml:space="preserve">
</t>
        </r>
      </text>
    </comment>
    <comment ref="B14" authorId="0">
      <text>
        <r>
          <rPr>
            <b/>
            <sz val="16"/>
            <color indexed="81"/>
            <rFont val="Calibri"/>
          </rPr>
          <t>This value is the number of hours per week you try to run your DTG printer. Just calculate this out as an average - we know it varys from week to week. If you are not sure, do not use this figure but the next one below and input how many Shirts per Year printed to get to the same value - PROFIT YOU CAN PUT INTO YOUR POCKET over the course of a year's worth of printing.</t>
        </r>
        <r>
          <rPr>
            <sz val="9"/>
            <color indexed="81"/>
            <rFont val="Calibri"/>
            <family val="2"/>
          </rPr>
          <t xml:space="preserve">
</t>
        </r>
      </text>
    </comment>
    <comment ref="B15" authorId="0">
      <text>
        <r>
          <rPr>
            <b/>
            <sz val="16"/>
            <color indexed="81"/>
            <rFont val="Calibri"/>
          </rPr>
          <t>You can change any of these values here to reflect the number of shirts per year you print to see how much additional money you can put into your pocket simply by switching to Image Armor inks. You can use this to analyze increased net profitability based on TOTAL number of shirts printed per year.</t>
        </r>
        <r>
          <rPr>
            <sz val="9"/>
            <color indexed="81"/>
            <rFont val="Calibri"/>
            <family val="2"/>
          </rPr>
          <t xml:space="preserve">
</t>
        </r>
      </text>
    </comment>
    <comment ref="B16" authorId="0">
      <text>
        <r>
          <rPr>
            <b/>
            <sz val="16"/>
            <color indexed="81"/>
            <rFont val="Calibri"/>
          </rPr>
          <t>This value is the INCREASE IN NET PROFIT PER HOUR you can put into your pocket just by switching to Image Armor inks. This is PER HOURLY INCREASE ABOVE what you are currently making with your DTG printer… just by switching buying our one liter bottles of inks.</t>
        </r>
        <r>
          <rPr>
            <sz val="9"/>
            <color indexed="81"/>
            <rFont val="Calibri"/>
            <family val="2"/>
          </rPr>
          <t xml:space="preserve">
</t>
        </r>
      </text>
    </comment>
    <comment ref="B17" authorId="0">
      <text>
        <r>
          <rPr>
            <b/>
            <sz val="16"/>
            <color indexed="81"/>
            <rFont val="Calibri"/>
          </rPr>
          <t>NOTE: These two figures are based and calculated on two different factors. The first is based on the production hours you run your printer per week. The Second is based on total number of Shirts Printed Per Year. They both show the calculations but if you want to figure on how many total shirts you've printed last year to see what you could have put into your pocket (additional PROFIT) just change the Total Shirts Printed number. If you want to see how much you can make just by running your DTG Printer 'x' hours per week - enter the number of hours your printer runs in the box above.</t>
        </r>
        <r>
          <rPr>
            <sz val="9"/>
            <color indexed="81"/>
            <rFont val="Calibri"/>
            <family val="2"/>
          </rPr>
          <t xml:space="preserve">
</t>
        </r>
      </text>
    </comment>
    <comment ref="B18" authorId="0">
      <text>
        <r>
          <rPr>
            <b/>
            <sz val="16"/>
            <color indexed="81"/>
            <rFont val="Calibri"/>
          </rPr>
          <t>This value is the TOTAL NET PROFIT you can PUT INTO YOUR POCKET simply by switching from your current inks to Image Armor inks. This number is based on the TOTAL NUMBER OF SHIRTS YOU PRINTED LAST YEAR (Which you can change and is found above in yellow).</t>
        </r>
        <r>
          <rPr>
            <sz val="9"/>
            <color indexed="81"/>
            <rFont val="Calibri"/>
            <family val="2"/>
          </rPr>
          <t xml:space="preserve">
</t>
        </r>
      </text>
    </comment>
    <comment ref="G21" authorId="0">
      <text>
        <r>
          <rPr>
            <b/>
            <sz val="16"/>
            <color indexed="81"/>
            <rFont val="Calibri"/>
          </rPr>
          <t xml:space="preserve">You can change this price here to reflect what you are actually paying for inks currently. Make sure that the price reflects what you are paying </t>
        </r>
        <r>
          <rPr>
            <b/>
            <i/>
            <sz val="16"/>
            <color indexed="81"/>
            <rFont val="Calibri"/>
          </rPr>
          <t>per liter</t>
        </r>
        <r>
          <rPr>
            <b/>
            <sz val="16"/>
            <color indexed="81"/>
            <rFont val="Calibri"/>
          </rPr>
          <t xml:space="preserve"> (1000 cc)</t>
        </r>
        <r>
          <rPr>
            <sz val="9"/>
            <color indexed="81"/>
            <rFont val="Calibri"/>
            <family val="2"/>
          </rPr>
          <t xml:space="preserve">
</t>
        </r>
      </text>
    </comment>
    <comment ref="G44" authorId="0">
      <text>
        <r>
          <rPr>
            <sz val="16"/>
            <color indexed="81"/>
            <rFont val="Calibri"/>
          </rPr>
          <t xml:space="preserve">You can change ANY of these values to reflect your shirt cost, labor, overhead etc to see how much net profit per shirt you are making based on the Sales Price of the shirt (found below). You CAN NOT change the ink cost as this is calculated based on your total Cost Per Liter AND the number of cc's used in the print.
</t>
        </r>
      </text>
    </comment>
    <comment ref="G46" authorId="0">
      <text>
        <r>
          <rPr>
            <b/>
            <sz val="16"/>
            <color indexed="81"/>
            <rFont val="Calibri"/>
          </rPr>
          <t>You can chage the Pretreatment Cost Per Shirt with this value.</t>
        </r>
        <r>
          <rPr>
            <sz val="9"/>
            <color indexed="81"/>
            <rFont val="Calibri"/>
            <family val="2"/>
          </rPr>
          <t xml:space="preserve">
</t>
        </r>
      </text>
    </comment>
    <comment ref="G47" authorId="0">
      <text>
        <r>
          <rPr>
            <b/>
            <sz val="16"/>
            <color indexed="81"/>
            <rFont val="Calibri"/>
          </rPr>
          <t>You can change this value to reflect your average over head and labor per shirt. This is a basic cost that we do not calculate in this spreadsheet for you. You must enter this based on the average number of prints you've done in previous years and your average overhead/labor costs for the year to calculate out a per shirt cost for this expense.</t>
        </r>
        <r>
          <rPr>
            <sz val="9"/>
            <color indexed="81"/>
            <rFont val="Calibri"/>
            <family val="2"/>
          </rPr>
          <t xml:space="preserve">
</t>
        </r>
      </text>
    </comment>
    <comment ref="G50" authorId="0">
      <text>
        <r>
          <rPr>
            <b/>
            <sz val="16"/>
            <color indexed="81"/>
            <rFont val="Calibri"/>
          </rPr>
          <t xml:space="preserve">This reflects your selling price of the DTG printed shirt to show actual profitability based on all your 'inputs'. You can change this value here just to see the effect of changes on the net profitability per shirt.
</t>
        </r>
        <r>
          <rPr>
            <sz val="9"/>
            <color indexed="81"/>
            <rFont val="Calibri"/>
            <family val="2"/>
          </rPr>
          <t xml:space="preserve">
</t>
        </r>
      </text>
    </comment>
    <comment ref="E68" authorId="0">
      <text>
        <r>
          <rPr>
            <b/>
            <sz val="16"/>
            <color indexed="81"/>
            <rFont val="Calibri"/>
          </rPr>
          <t xml:space="preserve">Change this value to reflect the number of hours per week you try to run your DTG printer to get an idea on how much more money you can put into your pocket simply by switching to Image Armor Inks. Change this value at the top of the spreadsheet.
</t>
        </r>
        <r>
          <rPr>
            <sz val="9"/>
            <color indexed="81"/>
            <rFont val="Calibri"/>
            <family val="2"/>
          </rPr>
          <t xml:space="preserve">
</t>
        </r>
      </text>
    </comment>
  </commentList>
</comments>
</file>

<file path=xl/sharedStrings.xml><?xml version="1.0" encoding="utf-8"?>
<sst xmlns="http://schemas.openxmlformats.org/spreadsheetml/2006/main" count="49" uniqueCount="46">
  <si>
    <t>Cost Per Print:</t>
  </si>
  <si>
    <t>Image Armor</t>
  </si>
  <si>
    <t>Shirts per Year</t>
  </si>
  <si>
    <t>Just switching to Image Armor Bulk Inks you can put more into your pocket</t>
  </si>
  <si>
    <t>If you're currently paying/per liter:</t>
  </si>
  <si>
    <t>Shirt Cost:</t>
  </si>
  <si>
    <t>Ink Cost:</t>
  </si>
  <si>
    <t>Pretreatment CostL</t>
  </si>
  <si>
    <t>Total Shirt Cost:</t>
  </si>
  <si>
    <t>NET PER SHIRT:</t>
  </si>
  <si>
    <t>Shirt Sales Price:</t>
  </si>
  <si>
    <t>Hourly Profitability per Hour Based on Production Rates:</t>
  </si>
  <si>
    <t>HOURLY DIFFERENCE IN PRODUCTION RATES</t>
  </si>
  <si>
    <t>EXTRA IN YOUR POCKET Net Per Year By Switching Ink Supplier</t>
  </si>
  <si>
    <t>ENTER YOUR PRODUCTION HOURS PER WEEK YOU TRY TO MAINTAIN BELOW:</t>
  </si>
  <si>
    <t>Production Rates/Hr:</t>
  </si>
  <si>
    <t>Ink Cost per Liter:</t>
  </si>
  <si>
    <t>SHOWS NET PROFIT PER HOUR INCREASE BASED ON JUST CHANGING INKS</t>
  </si>
  <si>
    <t>SHOWS NET PER YEAR INCREASE BASED ON 'X' NUMBER OF SHIRTS/YEAR</t>
  </si>
  <si>
    <t>THIS IS NET PROFIT BASED ON A FULL SHIRT AND PRODUCTION PER HOUR</t>
  </si>
  <si>
    <t>Overhead/Labor:</t>
  </si>
  <si>
    <t>Additional $$$ Put Into Your Pocket Based on Using Image Armor Inks vs Other Inks / per hour</t>
  </si>
  <si>
    <t>Shirts Printedper Hour</t>
  </si>
  <si>
    <t>Shirts Printed per Hour</t>
  </si>
  <si>
    <t>THIS IS WHAT YOU CAN MAKE PER HOUR BASED ON PRODUCION RATES AND INKS USED</t>
  </si>
  <si>
    <t>YOU POCKET AN EXTRA $$$ EVERY YEAR BASED ON THE NUMBER OF HOURS YOUR PRINTER WORKS EACH WEEK</t>
  </si>
  <si>
    <t>HOURS PRINTER RUNS EACH WEEK</t>
  </si>
  <si>
    <t>cc print (SAMPLE SHIRT)</t>
  </si>
  <si>
    <t>CHANGE THIS Cost per print to see how this affects overall profitability</t>
  </si>
  <si>
    <t>HOW TO USE THIS SPREADSHEET:</t>
  </si>
  <si>
    <t>You can change any of the values below that are highlighted in BRIGHT YELLOW. This spreadsheet compares</t>
  </si>
  <si>
    <t>the cost of inks and production times based on the number of cc's in a standard shirt basing on a standard</t>
  </si>
  <si>
    <t>use of white and CMYK inks. This will allow you ultimately to be able to see based on YOUR shop setup</t>
  </si>
  <si>
    <t xml:space="preserve">and production rates and ink costs what you can end up putting additionally in your pocket just by </t>
  </si>
  <si>
    <r>
      <t xml:space="preserve">changing from a competing ink to Image Armor E-SERIES Inks. </t>
    </r>
    <r>
      <rPr>
        <b/>
        <sz val="14"/>
        <color rgb="FF000000"/>
        <rFont val="Calibri"/>
        <scheme val="minor"/>
      </rPr>
      <t>Enjoy!</t>
    </r>
  </si>
  <si>
    <t>LEARN HOW MUCH MORE MONEY YOU CAN PUT IN YOUR POCKET</t>
  </si>
  <si>
    <t>What You are Paying Currently per Liter of Ink.</t>
  </si>
  <si>
    <t>Total Hours per week your printer runs (on average)</t>
  </si>
  <si>
    <t>Total Number of Shirt You Printed Last Year.</t>
  </si>
  <si>
    <t>This is the average number of Shirts you can print per hour with your DTG printer.</t>
  </si>
  <si>
    <t>THIS IS HOW MUCH MORE PER HOUR YOU CAN MAKE USING IMAGE ARMOR INKS vs THE INKS YOU ARE CURRENTLY PURCHASING</t>
  </si>
  <si>
    <t>This is what you can make per hour MORE just by switching to Image Armor Inks vs Your Current inks</t>
  </si>
  <si>
    <t>This is what you can make EXTRA per year just by switching to Image Armor Inks based on Production Hours per week.</t>
  </si>
  <si>
    <t>YOU POCKET AN EXTRA $$$ PER YEAR BASED ON # SHIRTS (BASED ON YOUR INPUT AT THE TOP OF THE SPREADSHEET)</t>
  </si>
  <si>
    <t>This is what you can make EXTRA per year just by switching to Image Armor Inks based on the Total Number of Shirts Printed Per Year.</t>
  </si>
  <si>
    <t>Other Ink MFGR Cost/Liter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</si>
</sst>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27" x14ac:knownFonts="1">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sz val="12"/>
      <color theme="2"/>
      <name val="Calibri"/>
      <scheme val="minor"/>
    </font>
    <font>
      <b/>
      <sz val="12"/>
      <color theme="2"/>
      <name val="Calibri"/>
      <scheme val="minor"/>
    </font>
    <font>
      <b/>
      <sz val="14"/>
      <color theme="2"/>
      <name val="Calibri"/>
      <scheme val="minor"/>
    </font>
    <font>
      <sz val="12"/>
      <name val="Calibri"/>
      <scheme val="minor"/>
    </font>
    <font>
      <sz val="10"/>
      <color theme="1"/>
      <name val="Calibri"/>
      <scheme val="minor"/>
    </font>
    <font>
      <b/>
      <sz val="13"/>
      <color theme="0"/>
      <name val="Calibri"/>
      <scheme val="minor"/>
    </font>
    <font>
      <b/>
      <sz val="16"/>
      <color theme="0"/>
      <name val="Calibri"/>
      <scheme val="minor"/>
    </font>
    <font>
      <b/>
      <sz val="16"/>
      <color theme="1"/>
      <name val="Calibri"/>
      <scheme val="minor"/>
    </font>
    <font>
      <b/>
      <sz val="14"/>
      <color rgb="FF000000"/>
      <name val="Calibri"/>
      <scheme val="minor"/>
    </font>
    <font>
      <b/>
      <sz val="13"/>
      <color rgb="FF000000"/>
      <name val="Calibri"/>
      <scheme val="minor"/>
    </font>
    <font>
      <sz val="16"/>
      <color theme="1"/>
      <name val="Calibri"/>
      <scheme val="minor"/>
    </font>
    <font>
      <sz val="16"/>
      <color theme="0"/>
      <name val="Calibri"/>
      <scheme val="minor"/>
    </font>
    <font>
      <sz val="12"/>
      <color rgb="FF000000"/>
      <name val="Calibri"/>
      <family val="2"/>
      <scheme val="minor"/>
    </font>
    <font>
      <b/>
      <sz val="16"/>
      <color rgb="FF000000"/>
      <name val="Calibri"/>
      <scheme val="minor"/>
    </font>
    <font>
      <sz val="72"/>
      <color theme="0"/>
      <name val="Calibri"/>
      <scheme val="minor"/>
    </font>
    <font>
      <sz val="72"/>
      <color rgb="FFFFFFFF"/>
      <name val="Calibri"/>
      <scheme val="minor"/>
    </font>
    <font>
      <sz val="9"/>
      <color indexed="81"/>
      <name val="Calibri"/>
      <family val="2"/>
    </font>
    <font>
      <b/>
      <sz val="16"/>
      <color indexed="81"/>
      <name val="Calibri"/>
    </font>
    <font>
      <b/>
      <i/>
      <sz val="16"/>
      <color indexed="81"/>
      <name val="Calibri"/>
    </font>
    <font>
      <sz val="16"/>
      <color indexed="81"/>
      <name val="Calibri"/>
    </font>
  </fonts>
  <fills count="1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9" tint="0.79998168889431442"/>
        <bgColor indexed="64"/>
      </patternFill>
    </fill>
    <fill>
      <patternFill patternType="solid">
        <fgColor theme="1"/>
        <bgColor indexed="64"/>
      </patternFill>
    </fill>
    <fill>
      <patternFill patternType="solid">
        <fgColor rgb="FF008000"/>
        <bgColor indexed="64"/>
      </patternFill>
    </fill>
    <fill>
      <patternFill patternType="solid">
        <fgColor rgb="FFFCD5B4"/>
        <bgColor rgb="FF000000"/>
      </patternFill>
    </fill>
    <fill>
      <patternFill patternType="solid">
        <fgColor rgb="FFFCF598"/>
        <bgColor indexed="64"/>
      </patternFill>
    </fill>
    <fill>
      <patternFill patternType="solid">
        <fgColor rgb="FF800000"/>
        <bgColor indexed="64"/>
      </patternFill>
    </fill>
    <fill>
      <patternFill patternType="solid">
        <fgColor rgb="FF800000"/>
        <bgColor rgb="FF000000"/>
      </patternFill>
    </fill>
    <fill>
      <patternFill patternType="solid">
        <fgColor theme="0" tint="-0.14999847407452621"/>
        <bgColor indexed="64"/>
      </patternFill>
    </fill>
    <fill>
      <patternFill patternType="solid">
        <fgColor rgb="FFFFFC84"/>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s>
  <cellStyleXfs count="70">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17">
    <xf numFmtId="0" fontId="0" fillId="0" borderId="0" xfId="0"/>
    <xf numFmtId="44" fontId="0" fillId="0" borderId="1" xfId="1" applyFont="1" applyBorder="1"/>
    <xf numFmtId="0" fontId="0" fillId="0" borderId="0" xfId="0" applyAlignment="1">
      <alignment horizontal="center"/>
    </xf>
    <xf numFmtId="0" fontId="2" fillId="0" borderId="0" xfId="0" applyFont="1"/>
    <xf numFmtId="0" fontId="0" fillId="3" borderId="3" xfId="0" applyFill="1" applyBorder="1"/>
    <xf numFmtId="0" fontId="0" fillId="3" borderId="7" xfId="0" applyFill="1" applyBorder="1"/>
    <xf numFmtId="0" fontId="2" fillId="3" borderId="8" xfId="0" applyFont="1" applyFill="1" applyBorder="1" applyAlignment="1">
      <alignment horizontal="center"/>
    </xf>
    <xf numFmtId="0" fontId="0" fillId="3" borderId="9" xfId="0" applyFill="1" applyBorder="1"/>
    <xf numFmtId="0" fontId="2" fillId="4" borderId="5" xfId="0" applyFont="1" applyFill="1" applyBorder="1" applyAlignment="1">
      <alignment horizontal="center"/>
    </xf>
    <xf numFmtId="0" fontId="0" fillId="3" borderId="0" xfId="0" applyFill="1" applyBorder="1"/>
    <xf numFmtId="44" fontId="0" fillId="4" borderId="13" xfId="0" applyNumberFormat="1" applyFill="1" applyBorder="1"/>
    <xf numFmtId="44" fontId="0" fillId="4" borderId="14" xfId="0" applyNumberFormat="1" applyFill="1" applyBorder="1"/>
    <xf numFmtId="0" fontId="2" fillId="4" borderId="7" xfId="0" applyFont="1" applyFill="1" applyBorder="1" applyAlignment="1">
      <alignment horizontal="right"/>
    </xf>
    <xf numFmtId="0" fontId="2" fillId="4" borderId="9" xfId="0" applyFont="1" applyFill="1" applyBorder="1" applyAlignment="1">
      <alignment horizontal="right"/>
    </xf>
    <xf numFmtId="0" fontId="6" fillId="5" borderId="5" xfId="0" applyFont="1" applyFill="1" applyBorder="1" applyAlignment="1">
      <alignment horizontal="right"/>
    </xf>
    <xf numFmtId="44" fontId="0" fillId="0" borderId="0" xfId="0" applyNumberFormat="1" applyFill="1" applyBorder="1"/>
    <xf numFmtId="44" fontId="0" fillId="0" borderId="1" xfId="0" applyNumberFormat="1" applyBorder="1"/>
    <xf numFmtId="0" fontId="2" fillId="3" borderId="5" xfId="0" applyFont="1" applyFill="1" applyBorder="1" applyAlignment="1">
      <alignment horizontal="right"/>
    </xf>
    <xf numFmtId="0" fontId="2" fillId="3" borderId="5" xfId="0" applyFont="1" applyFill="1" applyBorder="1" applyAlignment="1">
      <alignment horizontal="center"/>
    </xf>
    <xf numFmtId="44" fontId="0" fillId="3" borderId="1" xfId="0" applyNumberFormat="1" applyFill="1" applyBorder="1"/>
    <xf numFmtId="0" fontId="7" fillId="7" borderId="0" xfId="0" applyFont="1" applyFill="1"/>
    <xf numFmtId="0" fontId="8" fillId="7" borderId="0" xfId="0" applyFont="1" applyFill="1" applyAlignment="1">
      <alignment horizontal="center"/>
    </xf>
    <xf numFmtId="0" fontId="2" fillId="0" borderId="1" xfId="0" applyFont="1" applyBorder="1" applyAlignment="1">
      <alignment horizontal="right"/>
    </xf>
    <xf numFmtId="0" fontId="8" fillId="7" borderId="0" xfId="0" applyFont="1" applyFill="1"/>
    <xf numFmtId="44" fontId="10" fillId="3" borderId="6" xfId="1" applyFont="1" applyFill="1" applyBorder="1"/>
    <xf numFmtId="0" fontId="2" fillId="3" borderId="1" xfId="0" applyFont="1" applyFill="1" applyBorder="1" applyAlignment="1">
      <alignment horizontal="right"/>
    </xf>
    <xf numFmtId="0" fontId="11" fillId="0" borderId="0" xfId="0" applyFont="1"/>
    <xf numFmtId="0" fontId="0" fillId="0" borderId="0" xfId="0" applyFill="1"/>
    <xf numFmtId="44" fontId="0" fillId="3" borderId="21" xfId="0" applyNumberFormat="1" applyFill="1" applyBorder="1"/>
    <xf numFmtId="44" fontId="2" fillId="3" borderId="20" xfId="1" applyFont="1" applyFill="1" applyBorder="1"/>
    <xf numFmtId="44" fontId="13" fillId="8" borderId="1" xfId="0" applyNumberFormat="1" applyFont="1" applyFill="1" applyBorder="1"/>
    <xf numFmtId="0" fontId="0" fillId="3" borderId="1" xfId="0" applyFill="1" applyBorder="1" applyAlignment="1">
      <alignment horizontal="right"/>
    </xf>
    <xf numFmtId="0" fontId="0" fillId="3" borderId="21" xfId="0" applyFill="1" applyBorder="1" applyAlignment="1">
      <alignment horizontal="right"/>
    </xf>
    <xf numFmtId="0" fontId="2" fillId="3" borderId="20" xfId="0" applyFont="1" applyFill="1" applyBorder="1" applyAlignment="1">
      <alignment horizontal="right"/>
    </xf>
    <xf numFmtId="0" fontId="14" fillId="3" borderId="1" xfId="0" applyFont="1" applyFill="1" applyBorder="1" applyAlignment="1">
      <alignment horizontal="right"/>
    </xf>
    <xf numFmtId="0" fontId="0" fillId="6" borderId="1" xfId="0" applyFill="1" applyBorder="1"/>
    <xf numFmtId="44" fontId="0" fillId="6" borderId="1" xfId="1" applyFont="1" applyFill="1" applyBorder="1"/>
    <xf numFmtId="0" fontId="16" fillId="0" borderId="3" xfId="0" applyFont="1" applyFill="1" applyBorder="1" applyAlignment="1">
      <alignment horizontal="left"/>
    </xf>
    <xf numFmtId="0" fontId="2" fillId="3" borderId="1" xfId="0" applyFont="1" applyFill="1" applyBorder="1" applyAlignment="1">
      <alignment horizontal="center" wrapText="1"/>
    </xf>
    <xf numFmtId="44" fontId="0" fillId="4" borderId="6" xfId="0" applyNumberFormat="1" applyFill="1" applyBorder="1"/>
    <xf numFmtId="0" fontId="0" fillId="4" borderId="1" xfId="0" applyFill="1" applyBorder="1" applyAlignment="1">
      <alignment horizontal="center"/>
    </xf>
    <xf numFmtId="0" fontId="0" fillId="6" borderId="1" xfId="0" applyFill="1" applyBorder="1" applyAlignment="1">
      <alignment horizontal="center"/>
    </xf>
    <xf numFmtId="44" fontId="0" fillId="10" borderId="1" xfId="1" applyFont="1" applyFill="1" applyBorder="1"/>
    <xf numFmtId="44" fontId="0" fillId="10" borderId="2" xfId="1" applyFont="1" applyFill="1" applyBorder="1"/>
    <xf numFmtId="44" fontId="18" fillId="8" borderId="1" xfId="0" applyNumberFormat="1" applyFont="1" applyFill="1" applyBorder="1"/>
    <xf numFmtId="44" fontId="0" fillId="10" borderId="1" xfId="0" applyNumberFormat="1" applyFill="1" applyBorder="1" applyAlignment="1">
      <alignment horizontal="center" vertical="center" wrapText="1"/>
    </xf>
    <xf numFmtId="44" fontId="18" fillId="8" borderId="6" xfId="0" applyNumberFormat="1" applyFont="1" applyFill="1" applyBorder="1"/>
    <xf numFmtId="0" fontId="0" fillId="0" borderId="10" xfId="0" applyBorder="1"/>
    <xf numFmtId="0" fontId="0" fillId="0" borderId="11" xfId="0" applyBorder="1"/>
    <xf numFmtId="0" fontId="0" fillId="0" borderId="12" xfId="0" applyBorder="1"/>
    <xf numFmtId="0" fontId="0" fillId="0" borderId="22" xfId="0" applyBorder="1"/>
    <xf numFmtId="0" fontId="0" fillId="0" borderId="0" xfId="0" applyBorder="1"/>
    <xf numFmtId="0" fontId="0" fillId="0" borderId="23" xfId="0" applyBorder="1"/>
    <xf numFmtId="0" fontId="0" fillId="0" borderId="25" xfId="0" applyBorder="1"/>
    <xf numFmtId="0" fontId="0" fillId="0" borderId="26" xfId="0" applyBorder="1"/>
    <xf numFmtId="0" fontId="20" fillId="0" borderId="0" xfId="0" applyFont="1" applyBorder="1"/>
    <xf numFmtId="0" fontId="14" fillId="0" borderId="0" xfId="0" applyFont="1" applyFill="1" applyBorder="1"/>
    <xf numFmtId="0" fontId="0" fillId="0" borderId="0" xfId="0" applyFill="1" applyBorder="1"/>
    <xf numFmtId="0" fontId="14" fillId="3" borderId="0" xfId="0" applyFont="1" applyFill="1" applyBorder="1"/>
    <xf numFmtId="0" fontId="0" fillId="3" borderId="5" xfId="0" applyFill="1" applyBorder="1"/>
    <xf numFmtId="0" fontId="0" fillId="3" borderId="8" xfId="0" applyFill="1" applyBorder="1"/>
    <xf numFmtId="0" fontId="14" fillId="3" borderId="8" xfId="0" applyFont="1" applyFill="1" applyBorder="1"/>
    <xf numFmtId="0" fontId="19" fillId="13" borderId="10" xfId="0" applyFont="1" applyFill="1" applyBorder="1"/>
    <xf numFmtId="0" fontId="0" fillId="13" borderId="11" xfId="0" applyFill="1" applyBorder="1"/>
    <xf numFmtId="0" fontId="0" fillId="13" borderId="12" xfId="0" applyFill="1" applyBorder="1"/>
    <xf numFmtId="0" fontId="19" fillId="13" borderId="22" xfId="0" applyFont="1" applyFill="1" applyBorder="1"/>
    <xf numFmtId="0" fontId="0" fillId="13" borderId="0" xfId="0" applyFill="1" applyBorder="1"/>
    <xf numFmtId="0" fontId="0" fillId="13" borderId="23" xfId="0" applyFill="1" applyBorder="1"/>
    <xf numFmtId="0" fontId="19" fillId="13" borderId="24" xfId="0" applyFont="1" applyFill="1" applyBorder="1"/>
    <xf numFmtId="0" fontId="0" fillId="13" borderId="25" xfId="0" applyFill="1" applyBorder="1"/>
    <xf numFmtId="0" fontId="14" fillId="13" borderId="25" xfId="0" applyFont="1" applyFill="1" applyBorder="1"/>
    <xf numFmtId="0" fontId="0" fillId="13" borderId="26" xfId="0" applyFill="1" applyBorder="1"/>
    <xf numFmtId="0" fontId="0" fillId="0" borderId="24" xfId="0" applyBorder="1"/>
    <xf numFmtId="0" fontId="20" fillId="2" borderId="24" xfId="0" applyFont="1" applyFill="1" applyBorder="1"/>
    <xf numFmtId="0" fontId="0" fillId="2" borderId="26" xfId="0" applyFill="1" applyBorder="1"/>
    <xf numFmtId="0" fontId="20" fillId="0" borderId="25" xfId="0" applyFont="1" applyBorder="1"/>
    <xf numFmtId="0" fontId="20" fillId="0" borderId="25" xfId="0" applyFont="1" applyBorder="1" applyAlignment="1">
      <alignment horizontal="center"/>
    </xf>
    <xf numFmtId="44" fontId="17" fillId="10" borderId="1" xfId="0" applyNumberFormat="1" applyFont="1" applyFill="1" applyBorder="1"/>
    <xf numFmtId="44" fontId="14" fillId="10" borderId="20" xfId="1" applyFont="1" applyFill="1" applyBorder="1"/>
    <xf numFmtId="44" fontId="1" fillId="3" borderId="1" xfId="1" applyFont="1" applyFill="1" applyBorder="1"/>
    <xf numFmtId="44" fontId="1" fillId="3" borderId="21" xfId="1" applyFont="1" applyFill="1" applyBorder="1"/>
    <xf numFmtId="0" fontId="0" fillId="3" borderId="27" xfId="0" applyFill="1" applyBorder="1"/>
    <xf numFmtId="0" fontId="14" fillId="3" borderId="3" xfId="0" applyFont="1" applyFill="1" applyBorder="1"/>
    <xf numFmtId="0" fontId="14" fillId="3" borderId="1" xfId="0" applyFont="1" applyFill="1" applyBorder="1"/>
    <xf numFmtId="1" fontId="14" fillId="14" borderId="5" xfId="0" applyNumberFormat="1" applyFont="1" applyFill="1" applyBorder="1" applyAlignment="1">
      <alignment horizontal="center" vertical="center"/>
    </xf>
    <xf numFmtId="0" fontId="0" fillId="3" borderId="23" xfId="0" applyFill="1" applyBorder="1"/>
    <xf numFmtId="1" fontId="13" fillId="8" borderId="1" xfId="0" applyNumberFormat="1" applyFont="1" applyFill="1" applyBorder="1" applyAlignment="1">
      <alignment horizontal="center"/>
    </xf>
    <xf numFmtId="0" fontId="18" fillId="8" borderId="1" xfId="0" applyFont="1" applyFill="1" applyBorder="1" applyAlignment="1">
      <alignment horizontal="center"/>
    </xf>
    <xf numFmtId="0" fontId="0" fillId="8" borderId="4" xfId="0" applyFill="1" applyBorder="1"/>
    <xf numFmtId="0" fontId="3" fillId="8" borderId="2" xfId="0" applyFont="1" applyFill="1" applyBorder="1" applyAlignment="1">
      <alignment horizontal="left"/>
    </xf>
    <xf numFmtId="0" fontId="3" fillId="8" borderId="3" xfId="0" applyFont="1" applyFill="1" applyBorder="1"/>
    <xf numFmtId="0" fontId="13" fillId="8" borderId="3" xfId="0" applyFont="1" applyFill="1" applyBorder="1"/>
    <xf numFmtId="0" fontId="3" fillId="8" borderId="4" xfId="0" applyFont="1" applyFill="1" applyBorder="1"/>
    <xf numFmtId="44" fontId="13" fillId="8" borderId="1" xfId="1" applyFont="1" applyFill="1" applyBorder="1"/>
    <xf numFmtId="3" fontId="13" fillId="8" borderId="1" xfId="0" applyNumberFormat="1" applyFont="1" applyFill="1" applyBorder="1"/>
    <xf numFmtId="44" fontId="18" fillId="8" borderId="2" xfId="1" applyFont="1" applyFill="1" applyBorder="1"/>
    <xf numFmtId="44" fontId="2" fillId="4" borderId="15" xfId="0" applyNumberFormat="1" applyFont="1" applyFill="1" applyBorder="1"/>
    <xf numFmtId="44" fontId="13" fillId="8" borderId="6" xfId="1" applyFont="1" applyFill="1" applyBorder="1"/>
    <xf numFmtId="0" fontId="0" fillId="3" borderId="7" xfId="0" applyFill="1" applyBorder="1" applyAlignment="1">
      <alignment horizontal="center"/>
    </xf>
    <xf numFmtId="0" fontId="0" fillId="3" borderId="7" xfId="0" applyFill="1" applyBorder="1" applyAlignment="1">
      <alignment horizontal="left"/>
    </xf>
    <xf numFmtId="0" fontId="0" fillId="3" borderId="28" xfId="0" applyFill="1" applyBorder="1"/>
    <xf numFmtId="44" fontId="14" fillId="2" borderId="5" xfId="1" applyFont="1" applyFill="1" applyBorder="1" applyProtection="1">
      <protection locked="0"/>
    </xf>
    <xf numFmtId="164" fontId="14" fillId="2" borderId="5" xfId="0" applyNumberFormat="1" applyFont="1" applyFill="1" applyBorder="1" applyProtection="1">
      <protection locked="0"/>
    </xf>
    <xf numFmtId="1" fontId="14" fillId="2" borderId="5" xfId="0" applyNumberFormat="1" applyFont="1" applyFill="1" applyBorder="1" applyProtection="1">
      <protection locked="0"/>
    </xf>
    <xf numFmtId="3" fontId="14" fillId="2" borderId="1" xfId="0" applyNumberFormat="1" applyFont="1" applyFill="1" applyBorder="1" applyProtection="1">
      <protection locked="0"/>
    </xf>
    <xf numFmtId="44" fontId="17" fillId="2" borderId="1" xfId="1" applyFont="1" applyFill="1" applyBorder="1" applyProtection="1">
      <protection locked="0"/>
    </xf>
    <xf numFmtId="44" fontId="17" fillId="2" borderId="1" xfId="0" applyNumberFormat="1" applyFont="1" applyFill="1" applyBorder="1" applyProtection="1">
      <protection locked="0"/>
    </xf>
    <xf numFmtId="44" fontId="17" fillId="2" borderId="21" xfId="0" applyNumberFormat="1" applyFont="1" applyFill="1" applyBorder="1" applyProtection="1">
      <protection locked="0"/>
    </xf>
    <xf numFmtId="44" fontId="14" fillId="2" borderId="1" xfId="0" applyNumberFormat="1" applyFont="1" applyFill="1" applyBorder="1" applyProtection="1">
      <protection locked="0"/>
    </xf>
    <xf numFmtId="0" fontId="9" fillId="8" borderId="16"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21" fillId="11" borderId="0" xfId="0" applyFont="1" applyFill="1" applyAlignment="1">
      <alignment horizontal="center" vertical="center"/>
    </xf>
    <xf numFmtId="0" fontId="22" fillId="12" borderId="0" xfId="0" applyFont="1" applyFill="1" applyAlignment="1">
      <alignment horizontal="center" vertical="center"/>
    </xf>
    <xf numFmtId="0" fontId="12" fillId="7" borderId="19" xfId="0" applyFont="1" applyFill="1" applyBorder="1" applyAlignment="1">
      <alignment horizontal="center" vertical="center" textRotation="90" wrapText="1"/>
    </xf>
    <xf numFmtId="0" fontId="12" fillId="7" borderId="0" xfId="0" applyFont="1" applyFill="1" applyBorder="1" applyAlignment="1">
      <alignment horizontal="center" vertical="center" textRotation="90" wrapText="1"/>
    </xf>
    <xf numFmtId="0" fontId="16" fillId="9" borderId="1" xfId="0" applyFont="1" applyFill="1" applyBorder="1" applyAlignment="1">
      <alignment horizontal="center" vertical="center" wrapText="1"/>
    </xf>
  </cellXfs>
  <cellStyles count="7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0</xdr:row>
      <xdr:rowOff>25400</xdr:rowOff>
    </xdr:from>
    <xdr:to>
      <xdr:col>5</xdr:col>
      <xdr:colOff>63500</xdr:colOff>
      <xdr:row>1</xdr:row>
      <xdr:rowOff>243332</xdr:rowOff>
    </xdr:to>
    <xdr:pic>
      <xdr:nvPicPr>
        <xdr:cNvPr id="2" name="Picture 1" descr="2015 Image Armor Logo Horizontal Versio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74900" y="25400"/>
          <a:ext cx="3657600" cy="4084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3"/>
  <sheetViews>
    <sheetView tabSelected="1" workbookViewId="0">
      <pane ySplit="9" topLeftCell="A10" activePane="bottomLeft" state="frozen"/>
      <selection pane="bottomLeft" activeCell="B15" sqref="B15"/>
    </sheetView>
  </sheetViews>
  <sheetFormatPr baseColWidth="10" defaultRowHeight="15" x14ac:dyDescent="0"/>
  <cols>
    <col min="2" max="2" width="16.83203125" customWidth="1"/>
    <col min="3" max="3" width="21.6640625" customWidth="1"/>
    <col min="4" max="4" width="13.1640625" customWidth="1"/>
    <col min="5" max="6" width="15.83203125" customWidth="1"/>
    <col min="7" max="7" width="16.1640625" customWidth="1"/>
    <col min="8" max="8" width="32" customWidth="1"/>
  </cols>
  <sheetData>
    <row r="1" spans="2:8">
      <c r="B1" s="47"/>
      <c r="C1" s="48"/>
      <c r="D1" s="48"/>
      <c r="E1" s="48"/>
      <c r="F1" s="49"/>
    </row>
    <row r="2" spans="2:8" ht="21" customHeight="1">
      <c r="B2" s="50"/>
      <c r="C2" s="51"/>
      <c r="D2" s="51"/>
      <c r="E2" s="51"/>
      <c r="F2" s="52"/>
    </row>
    <row r="3" spans="2:8" ht="21" thickBot="1">
      <c r="B3" s="72"/>
      <c r="C3" s="75"/>
      <c r="D3" s="76" t="s">
        <v>35</v>
      </c>
      <c r="E3" s="53"/>
      <c r="F3" s="54"/>
    </row>
    <row r="4" spans="2:8" ht="21" thickBot="1">
      <c r="B4" s="73" t="s">
        <v>29</v>
      </c>
      <c r="C4" s="74"/>
      <c r="D4" s="51"/>
      <c r="E4" s="51"/>
    </row>
    <row r="5" spans="2:8" ht="16" customHeight="1">
      <c r="B5" s="62" t="s">
        <v>30</v>
      </c>
      <c r="C5" s="63"/>
      <c r="D5" s="63"/>
      <c r="E5" s="63"/>
      <c r="F5" s="63"/>
      <c r="G5" s="64"/>
    </row>
    <row r="6" spans="2:8" ht="16" customHeight="1">
      <c r="B6" s="65" t="s">
        <v>31</v>
      </c>
      <c r="C6" s="66"/>
      <c r="D6" s="66"/>
      <c r="E6" s="66"/>
      <c r="F6" s="66"/>
      <c r="G6" s="67"/>
    </row>
    <row r="7" spans="2:8" ht="16" customHeight="1">
      <c r="B7" s="65" t="s">
        <v>32</v>
      </c>
      <c r="C7" s="66"/>
      <c r="D7" s="66"/>
      <c r="E7" s="66"/>
      <c r="F7" s="66"/>
      <c r="G7" s="67"/>
    </row>
    <row r="8" spans="2:8" ht="16" customHeight="1">
      <c r="B8" s="65" t="s">
        <v>33</v>
      </c>
      <c r="C8" s="66"/>
      <c r="D8" s="66"/>
      <c r="E8" s="66"/>
      <c r="F8" s="66"/>
      <c r="G8" s="67"/>
    </row>
    <row r="9" spans="2:8" ht="16" customHeight="1" thickBot="1">
      <c r="B9" s="68" t="s">
        <v>34</v>
      </c>
      <c r="C9" s="69"/>
      <c r="D9" s="69"/>
      <c r="E9" s="69"/>
      <c r="F9" s="70"/>
      <c r="G9" s="71"/>
      <c r="H9" s="57"/>
    </row>
    <row r="10" spans="2:8" ht="16" customHeight="1" thickBot="1">
      <c r="B10" s="55"/>
      <c r="C10" s="51"/>
      <c r="D10" s="51"/>
      <c r="E10" s="51"/>
      <c r="F10" s="56"/>
      <c r="G10" s="57"/>
      <c r="H10" s="57"/>
    </row>
    <row r="11" spans="2:8" ht="21" thickBot="1">
      <c r="B11" s="101">
        <v>169</v>
      </c>
      <c r="C11" s="99" t="s">
        <v>36</v>
      </c>
      <c r="D11" s="59"/>
      <c r="E11" s="60"/>
      <c r="F11" s="61"/>
      <c r="G11" s="7"/>
      <c r="H11" s="57"/>
    </row>
    <row r="12" spans="2:8" ht="21" thickBot="1">
      <c r="B12" s="102">
        <v>8</v>
      </c>
      <c r="C12" s="98" t="s">
        <v>27</v>
      </c>
      <c r="D12" s="81" t="s">
        <v>28</v>
      </c>
      <c r="E12" s="4"/>
      <c r="F12" s="82"/>
      <c r="G12" s="100"/>
      <c r="H12" s="57"/>
    </row>
    <row r="13" spans="2:8" ht="21" thickBot="1">
      <c r="B13" s="103">
        <v>25</v>
      </c>
      <c r="C13" s="99" t="s">
        <v>39</v>
      </c>
      <c r="D13" s="85"/>
      <c r="E13" s="9"/>
      <c r="F13" s="58"/>
      <c r="G13" s="85"/>
      <c r="H13" s="57"/>
    </row>
    <row r="14" spans="2:8" ht="21" thickBot="1">
      <c r="B14" s="103">
        <v>20</v>
      </c>
      <c r="C14" s="99" t="s">
        <v>37</v>
      </c>
      <c r="D14" s="59"/>
      <c r="E14" s="60"/>
      <c r="F14" s="61"/>
      <c r="G14" s="7"/>
      <c r="H14" s="57"/>
    </row>
    <row r="15" spans="2:8" ht="21" thickBot="1">
      <c r="B15" s="104">
        <v>10000</v>
      </c>
      <c r="C15" s="99" t="s">
        <v>38</v>
      </c>
      <c r="D15" s="59"/>
      <c r="E15" s="60"/>
      <c r="F15" s="61"/>
      <c r="G15" s="7"/>
      <c r="H15" s="57"/>
    </row>
    <row r="16" spans="2:8" ht="20">
      <c r="B16" s="93">
        <f>G61</f>
        <v>8.7999999999999972</v>
      </c>
      <c r="C16" s="89" t="s">
        <v>41</v>
      </c>
      <c r="D16" s="90"/>
      <c r="E16" s="90"/>
      <c r="F16" s="91"/>
      <c r="G16" s="92"/>
      <c r="H16" s="88"/>
    </row>
    <row r="17" spans="1:8" ht="20">
      <c r="B17" s="93">
        <f>G69</f>
        <v>8799.9999999999964</v>
      </c>
      <c r="C17" s="89" t="s">
        <v>42</v>
      </c>
      <c r="D17" s="90"/>
      <c r="E17" s="90"/>
      <c r="F17" s="91"/>
      <c r="G17" s="92"/>
      <c r="H17" s="88"/>
    </row>
    <row r="18" spans="1:8" ht="20">
      <c r="B18" s="93">
        <f>G36</f>
        <v>3520.0000000000009</v>
      </c>
      <c r="C18" s="89" t="s">
        <v>44</v>
      </c>
      <c r="D18" s="90"/>
      <c r="E18" s="90"/>
      <c r="F18" s="91"/>
      <c r="G18" s="90"/>
      <c r="H18" s="88"/>
    </row>
    <row r="19" spans="1:8" ht="16" thickBot="1">
      <c r="F19" s="57"/>
      <c r="G19" s="57"/>
      <c r="H19" s="57"/>
    </row>
    <row r="20" spans="1:8" ht="16" thickBot="1">
      <c r="D20" s="8" t="s">
        <v>1</v>
      </c>
      <c r="E20" s="5"/>
      <c r="F20" s="6" t="s">
        <v>45</v>
      </c>
      <c r="G20" s="7"/>
    </row>
    <row r="21" spans="1:8" ht="20">
      <c r="C21" s="25" t="s">
        <v>16</v>
      </c>
      <c r="D21" s="24">
        <v>125</v>
      </c>
      <c r="E21" s="24">
        <v>150</v>
      </c>
      <c r="F21" s="24">
        <v>189</v>
      </c>
      <c r="G21" s="97">
        <f>B11</f>
        <v>169</v>
      </c>
    </row>
    <row r="22" spans="1:8">
      <c r="C22" s="25" t="s">
        <v>0</v>
      </c>
      <c r="D22" s="1">
        <f>(D21/1000)*$B$12</f>
        <v>1</v>
      </c>
      <c r="E22" s="1">
        <f>(E21/1000)*$B$12</f>
        <v>1.2</v>
      </c>
      <c r="F22" s="1">
        <f>(F21/1000)*$B$12</f>
        <v>1.512</v>
      </c>
      <c r="G22" s="1">
        <f>(G21/1000)*$B$12</f>
        <v>1.3520000000000001</v>
      </c>
    </row>
    <row r="24" spans="1:8" ht="38" customHeight="1">
      <c r="A24" s="112">
        <v>1</v>
      </c>
      <c r="B24" s="114" t="s">
        <v>17</v>
      </c>
      <c r="C24" s="38" t="s">
        <v>22</v>
      </c>
      <c r="D24" s="37"/>
      <c r="E24" s="116" t="s">
        <v>21</v>
      </c>
      <c r="F24" s="116"/>
      <c r="G24" s="116"/>
    </row>
    <row r="25" spans="1:8">
      <c r="A25" s="112"/>
      <c r="B25" s="114"/>
      <c r="C25" s="41">
        <v>10</v>
      </c>
      <c r="D25" s="35"/>
      <c r="E25" s="36">
        <f>(E$22-$D$22)*$C25</f>
        <v>1.9999999999999996</v>
      </c>
      <c r="F25" s="36">
        <f>(F$22-$D$22)*$C25</f>
        <v>5.12</v>
      </c>
      <c r="G25" s="42">
        <f>(G$22-$D$22)*$C25</f>
        <v>3.5200000000000009</v>
      </c>
    </row>
    <row r="26" spans="1:8">
      <c r="A26" s="112"/>
      <c r="B26" s="114"/>
      <c r="C26" s="41">
        <v>15</v>
      </c>
      <c r="D26" s="35"/>
      <c r="E26" s="36">
        <f t="shared" ref="E26:G29" si="0">(E$22-$D$22)*$C26</f>
        <v>2.9999999999999991</v>
      </c>
      <c r="F26" s="36">
        <f t="shared" si="0"/>
        <v>7.68</v>
      </c>
      <c r="G26" s="42">
        <f t="shared" si="0"/>
        <v>5.2800000000000011</v>
      </c>
    </row>
    <row r="27" spans="1:8">
      <c r="A27" s="112"/>
      <c r="B27" s="114"/>
      <c r="C27" s="41">
        <v>20</v>
      </c>
      <c r="D27" s="35"/>
      <c r="E27" s="36">
        <f t="shared" si="0"/>
        <v>3.9999999999999991</v>
      </c>
      <c r="F27" s="36">
        <f t="shared" si="0"/>
        <v>10.24</v>
      </c>
      <c r="G27" s="42">
        <f t="shared" si="0"/>
        <v>7.0400000000000018</v>
      </c>
    </row>
    <row r="28" spans="1:8">
      <c r="A28" s="112"/>
      <c r="B28" s="114"/>
      <c r="C28" s="41">
        <v>25</v>
      </c>
      <c r="D28" s="35"/>
      <c r="E28" s="36">
        <f t="shared" si="0"/>
        <v>4.9999999999999991</v>
      </c>
      <c r="F28" s="36">
        <f t="shared" si="0"/>
        <v>12.8</v>
      </c>
      <c r="G28" s="42">
        <f t="shared" si="0"/>
        <v>8.8000000000000025</v>
      </c>
    </row>
    <row r="29" spans="1:8">
      <c r="A29" s="112"/>
      <c r="B29" s="114"/>
      <c r="C29" s="41">
        <v>30</v>
      </c>
      <c r="D29" s="35"/>
      <c r="E29" s="36">
        <f t="shared" si="0"/>
        <v>5.9999999999999982</v>
      </c>
      <c r="F29" s="36">
        <f t="shared" si="0"/>
        <v>15.36</v>
      </c>
      <c r="G29" s="42">
        <f t="shared" si="0"/>
        <v>10.560000000000002</v>
      </c>
    </row>
    <row r="30" spans="1:8">
      <c r="B30" s="26"/>
    </row>
    <row r="31" spans="1:8">
      <c r="C31" s="3" t="s">
        <v>3</v>
      </c>
    </row>
    <row r="32" spans="1:8" ht="16" thickBot="1"/>
    <row r="33" spans="1:8" ht="16" thickBot="1">
      <c r="C33" s="17"/>
      <c r="D33" s="18"/>
      <c r="E33" s="6" t="s">
        <v>13</v>
      </c>
      <c r="F33" s="6"/>
      <c r="G33" s="7"/>
    </row>
    <row r="34" spans="1:8" ht="16" thickBot="1">
      <c r="C34" s="12"/>
      <c r="D34" s="13" t="s">
        <v>4</v>
      </c>
      <c r="E34" s="10">
        <f>E21</f>
        <v>150</v>
      </c>
      <c r="F34" s="11">
        <f t="shared" ref="F34:G34" si="1">F21</f>
        <v>189</v>
      </c>
      <c r="G34" s="96">
        <f t="shared" si="1"/>
        <v>169</v>
      </c>
    </row>
    <row r="35" spans="1:8" ht="21" customHeight="1" thickBot="1">
      <c r="A35" s="113">
        <v>2</v>
      </c>
      <c r="C35" s="114" t="s">
        <v>18</v>
      </c>
      <c r="D35" s="14" t="s">
        <v>2</v>
      </c>
      <c r="E35" s="15"/>
      <c r="F35" s="15"/>
      <c r="G35" s="15"/>
    </row>
    <row r="36" spans="1:8" ht="20">
      <c r="A36" s="113"/>
      <c r="C36" s="114"/>
      <c r="D36" s="94">
        <f>B15</f>
        <v>10000</v>
      </c>
      <c r="E36" s="43">
        <f>(E$22-$D$22)*$D36</f>
        <v>1999.9999999999995</v>
      </c>
      <c r="F36" s="43">
        <f>(F$22-$D$22)*$D36</f>
        <v>5120</v>
      </c>
      <c r="G36" s="95">
        <f>(G$22-$D$22)*$D36</f>
        <v>3520.0000000000009</v>
      </c>
      <c r="H36" s="109" t="s">
        <v>43</v>
      </c>
    </row>
    <row r="37" spans="1:8" ht="20">
      <c r="A37" s="113"/>
      <c r="C37" s="114"/>
      <c r="D37" s="83">
        <v>2500</v>
      </c>
      <c r="E37" s="43">
        <f t="shared" ref="E37:G40" si="2">(E$22-$D$22)*$D37</f>
        <v>499.99999999999989</v>
      </c>
      <c r="F37" s="43">
        <f t="shared" si="2"/>
        <v>1280</v>
      </c>
      <c r="G37" s="43">
        <f t="shared" si="2"/>
        <v>880.00000000000023</v>
      </c>
      <c r="H37" s="110"/>
    </row>
    <row r="38" spans="1:8" ht="20">
      <c r="A38" s="113"/>
      <c r="C38" s="114"/>
      <c r="D38" s="83">
        <v>5000</v>
      </c>
      <c r="E38" s="43">
        <f t="shared" si="2"/>
        <v>999.99999999999977</v>
      </c>
      <c r="F38" s="43">
        <f t="shared" si="2"/>
        <v>2560</v>
      </c>
      <c r="G38" s="43">
        <f t="shared" si="2"/>
        <v>1760.0000000000005</v>
      </c>
      <c r="H38" s="110"/>
    </row>
    <row r="39" spans="1:8" ht="20">
      <c r="A39" s="113"/>
      <c r="C39" s="114"/>
      <c r="D39" s="83">
        <v>10000</v>
      </c>
      <c r="E39" s="43">
        <f t="shared" si="2"/>
        <v>1999.9999999999995</v>
      </c>
      <c r="F39" s="43">
        <f t="shared" si="2"/>
        <v>5120</v>
      </c>
      <c r="G39" s="43">
        <f t="shared" si="2"/>
        <v>3520.0000000000009</v>
      </c>
      <c r="H39" s="110"/>
    </row>
    <row r="40" spans="1:8" ht="21" thickBot="1">
      <c r="A40" s="113"/>
      <c r="C40" s="114"/>
      <c r="D40" s="83">
        <v>15000</v>
      </c>
      <c r="E40" s="43">
        <f t="shared" si="2"/>
        <v>2999.9999999999995</v>
      </c>
      <c r="F40" s="43">
        <f t="shared" si="2"/>
        <v>7680</v>
      </c>
      <c r="G40" s="43">
        <f t="shared" si="2"/>
        <v>5280.0000000000009</v>
      </c>
      <c r="H40" s="111"/>
    </row>
    <row r="43" spans="1:8">
      <c r="E43" s="27"/>
    </row>
    <row r="44" spans="1:8" ht="20">
      <c r="C44" s="31" t="s">
        <v>5</v>
      </c>
      <c r="D44" s="79">
        <v>2.5</v>
      </c>
      <c r="E44" s="19">
        <f>D44</f>
        <v>2.5</v>
      </c>
      <c r="F44" s="19">
        <f t="shared" ref="F44" si="3">E44</f>
        <v>2.5</v>
      </c>
      <c r="G44" s="105">
        <v>2.5</v>
      </c>
    </row>
    <row r="45" spans="1:8" ht="20">
      <c r="C45" s="31" t="s">
        <v>6</v>
      </c>
      <c r="D45" s="79">
        <f>D22</f>
        <v>1</v>
      </c>
      <c r="E45" s="19">
        <f>E22</f>
        <v>1.2</v>
      </c>
      <c r="F45" s="19">
        <f t="shared" ref="F45:G45" si="4">F22</f>
        <v>1.512</v>
      </c>
      <c r="G45" s="77">
        <f t="shared" si="4"/>
        <v>1.3520000000000001</v>
      </c>
    </row>
    <row r="46" spans="1:8" ht="20">
      <c r="A46" s="112">
        <v>3</v>
      </c>
      <c r="B46" s="115" t="s">
        <v>19</v>
      </c>
      <c r="C46" s="31" t="s">
        <v>7</v>
      </c>
      <c r="D46" s="79">
        <v>0.4</v>
      </c>
      <c r="E46" s="19">
        <f>D46</f>
        <v>0.4</v>
      </c>
      <c r="F46" s="19">
        <f>E46</f>
        <v>0.4</v>
      </c>
      <c r="G46" s="106">
        <f>F46</f>
        <v>0.4</v>
      </c>
    </row>
    <row r="47" spans="1:8" ht="21" thickBot="1">
      <c r="A47" s="112"/>
      <c r="B47" s="115"/>
      <c r="C47" s="32" t="s">
        <v>20</v>
      </c>
      <c r="D47" s="80">
        <v>1.5</v>
      </c>
      <c r="E47" s="28">
        <f>D47</f>
        <v>1.5</v>
      </c>
      <c r="F47" s="28">
        <f t="shared" ref="F47" si="5">E47</f>
        <v>1.5</v>
      </c>
      <c r="G47" s="107">
        <f>F47</f>
        <v>1.5</v>
      </c>
    </row>
    <row r="48" spans="1:8" ht="21" thickTop="1">
      <c r="A48" s="112"/>
      <c r="B48" s="115"/>
      <c r="C48" s="33" t="s">
        <v>8</v>
      </c>
      <c r="D48" s="29">
        <f>SUM(D44:D47)</f>
        <v>5.4</v>
      </c>
      <c r="E48" s="29">
        <f t="shared" ref="E48:F48" si="6">SUM(E44:E47)</f>
        <v>5.6000000000000005</v>
      </c>
      <c r="F48" s="29">
        <f t="shared" si="6"/>
        <v>5.9120000000000008</v>
      </c>
      <c r="G48" s="78">
        <f>SUM(G44:G47)</f>
        <v>5.7520000000000007</v>
      </c>
    </row>
    <row r="49" spans="1:8" ht="27" customHeight="1">
      <c r="A49" s="112"/>
      <c r="B49" s="114"/>
    </row>
    <row r="50" spans="1:8" ht="20">
      <c r="A50" s="112"/>
      <c r="B50" s="114"/>
      <c r="C50" s="25" t="s">
        <v>10</v>
      </c>
      <c r="D50" s="79">
        <v>10</v>
      </c>
      <c r="E50" s="19">
        <f>$D$50</f>
        <v>10</v>
      </c>
      <c r="F50" s="19">
        <f t="shared" ref="F50:G50" si="7">$D$50</f>
        <v>10</v>
      </c>
      <c r="G50" s="108">
        <f t="shared" si="7"/>
        <v>10</v>
      </c>
    </row>
    <row r="51" spans="1:8" ht="20">
      <c r="A51" s="112"/>
      <c r="B51" s="114"/>
      <c r="C51" s="34" t="s">
        <v>9</v>
      </c>
      <c r="D51" s="30">
        <f>D50-D48</f>
        <v>4.5999999999999996</v>
      </c>
      <c r="E51" s="30">
        <f t="shared" ref="E51:G51" si="8">E50-E48</f>
        <v>4.3999999999999995</v>
      </c>
      <c r="F51" s="30">
        <f t="shared" si="8"/>
        <v>4.0879999999999992</v>
      </c>
      <c r="G51" s="30">
        <f t="shared" si="8"/>
        <v>4.2479999999999993</v>
      </c>
    </row>
    <row r="53" spans="1:8" ht="16" thickBot="1">
      <c r="A53" s="113">
        <v>4</v>
      </c>
      <c r="B53" s="115" t="s">
        <v>19</v>
      </c>
      <c r="C53" s="22" t="s">
        <v>15</v>
      </c>
      <c r="D53" s="23" t="s">
        <v>11</v>
      </c>
      <c r="E53" s="20"/>
      <c r="F53" s="20"/>
      <c r="G53" s="20"/>
    </row>
    <row r="54" spans="1:8" ht="18" customHeight="1">
      <c r="A54" s="113"/>
      <c r="B54" s="115"/>
      <c r="C54" s="86">
        <f>B13</f>
        <v>25</v>
      </c>
      <c r="D54" s="30">
        <f>D$51*$C54</f>
        <v>114.99999999999999</v>
      </c>
      <c r="E54" s="30">
        <f t="shared" ref="E54:F58" si="9">E$51*$C54</f>
        <v>109.99999999999999</v>
      </c>
      <c r="F54" s="30">
        <f t="shared" si="9"/>
        <v>102.19999999999997</v>
      </c>
      <c r="G54" s="30">
        <f>G$51*$C54</f>
        <v>106.19999999999999</v>
      </c>
      <c r="H54" s="109" t="s">
        <v>24</v>
      </c>
    </row>
    <row r="55" spans="1:8" ht="18" customHeight="1">
      <c r="A55" s="113"/>
      <c r="B55" s="115"/>
      <c r="C55" s="40">
        <v>15</v>
      </c>
      <c r="D55" s="19">
        <f t="shared" ref="D55:D58" si="10">D$51*$C55</f>
        <v>69</v>
      </c>
      <c r="E55" s="19">
        <f t="shared" si="9"/>
        <v>65.999999999999986</v>
      </c>
      <c r="F55" s="19">
        <f t="shared" si="9"/>
        <v>61.319999999999986</v>
      </c>
      <c r="G55" s="19">
        <f>G$51*$C55</f>
        <v>63.719999999999992</v>
      </c>
      <c r="H55" s="110"/>
    </row>
    <row r="56" spans="1:8" ht="18" customHeight="1">
      <c r="A56" s="113"/>
      <c r="B56" s="114"/>
      <c r="C56" s="40">
        <v>20</v>
      </c>
      <c r="D56" s="19">
        <f t="shared" si="10"/>
        <v>92</v>
      </c>
      <c r="E56" s="19">
        <f t="shared" si="9"/>
        <v>87.999999999999986</v>
      </c>
      <c r="F56" s="19">
        <f t="shared" si="9"/>
        <v>81.759999999999991</v>
      </c>
      <c r="G56" s="19">
        <f>G$51*$C56</f>
        <v>84.95999999999998</v>
      </c>
      <c r="H56" s="110"/>
    </row>
    <row r="57" spans="1:8" ht="18" customHeight="1">
      <c r="A57" s="113"/>
      <c r="B57" s="114"/>
      <c r="C57" s="40">
        <v>25</v>
      </c>
      <c r="D57" s="19">
        <f t="shared" si="10"/>
        <v>114.99999999999999</v>
      </c>
      <c r="E57" s="19">
        <f t="shared" si="9"/>
        <v>109.99999999999999</v>
      </c>
      <c r="F57" s="19">
        <f t="shared" si="9"/>
        <v>102.19999999999997</v>
      </c>
      <c r="G57" s="19">
        <f>G$51*$C57</f>
        <v>106.19999999999999</v>
      </c>
      <c r="H57" s="110"/>
    </row>
    <row r="58" spans="1:8" ht="18" customHeight="1" thickBot="1">
      <c r="A58" s="113"/>
      <c r="B58" s="114"/>
      <c r="C58" s="40">
        <v>30</v>
      </c>
      <c r="D58" s="19">
        <f t="shared" si="10"/>
        <v>138</v>
      </c>
      <c r="E58" s="19">
        <f t="shared" si="9"/>
        <v>131.99999999999997</v>
      </c>
      <c r="F58" s="19">
        <f t="shared" si="9"/>
        <v>122.63999999999997</v>
      </c>
      <c r="G58" s="19">
        <f>G$51*$C58</f>
        <v>127.43999999999998</v>
      </c>
      <c r="H58" s="111"/>
    </row>
    <row r="59" spans="1:8">
      <c r="C59" s="2"/>
    </row>
    <row r="60" spans="1:8" ht="16" thickBot="1">
      <c r="C60" s="2"/>
      <c r="D60" s="3" t="s">
        <v>12</v>
      </c>
    </row>
    <row r="61" spans="1:8" ht="20" customHeight="1">
      <c r="A61" s="113">
        <v>5</v>
      </c>
      <c r="B61" s="115" t="s">
        <v>19</v>
      </c>
      <c r="C61" s="40">
        <f>C54</f>
        <v>25</v>
      </c>
      <c r="D61" s="16">
        <f>-($D54-D54)</f>
        <v>0</v>
      </c>
      <c r="E61" s="19">
        <f>($D54-E54)</f>
        <v>5</v>
      </c>
      <c r="F61" s="19">
        <f t="shared" ref="F61" si="11">($D54-F54)</f>
        <v>12.800000000000011</v>
      </c>
      <c r="G61" s="44">
        <f>($D54-G54)</f>
        <v>8.7999999999999972</v>
      </c>
      <c r="H61" s="109" t="s">
        <v>40</v>
      </c>
    </row>
    <row r="62" spans="1:8" ht="20" customHeight="1">
      <c r="A62" s="113"/>
      <c r="B62" s="115"/>
      <c r="C62" s="40">
        <f t="shared" ref="C62:C65" si="12">C55</f>
        <v>15</v>
      </c>
      <c r="D62" s="16">
        <f>-($D55-D55)</f>
        <v>0</v>
      </c>
      <c r="E62" s="19">
        <f t="shared" ref="E62:F62" si="13">($D55-E55)</f>
        <v>3.0000000000000142</v>
      </c>
      <c r="F62" s="19">
        <f t="shared" si="13"/>
        <v>7.6800000000000139</v>
      </c>
      <c r="G62" s="19">
        <f>($D55-G55)</f>
        <v>5.2800000000000082</v>
      </c>
      <c r="H62" s="110"/>
    </row>
    <row r="63" spans="1:8" ht="20" customHeight="1">
      <c r="A63" s="113"/>
      <c r="B63" s="115"/>
      <c r="C63" s="40">
        <f t="shared" si="12"/>
        <v>20</v>
      </c>
      <c r="D63" s="16">
        <f>-($D56-D56)</f>
        <v>0</v>
      </c>
      <c r="E63" s="19">
        <f t="shared" ref="E63:F63" si="14">($D56-E56)</f>
        <v>4.0000000000000142</v>
      </c>
      <c r="F63" s="19">
        <f t="shared" si="14"/>
        <v>10.240000000000009</v>
      </c>
      <c r="G63" s="19">
        <f>($D56-G56)</f>
        <v>7.0400000000000205</v>
      </c>
      <c r="H63" s="110"/>
    </row>
    <row r="64" spans="1:8" ht="20" customHeight="1">
      <c r="A64" s="113"/>
      <c r="B64" s="114"/>
      <c r="C64" s="40">
        <f t="shared" si="12"/>
        <v>25</v>
      </c>
      <c r="D64" s="16">
        <f>-($D57-D57)</f>
        <v>0</v>
      </c>
      <c r="E64" s="19">
        <f t="shared" ref="E64:F64" si="15">($D57-E57)</f>
        <v>5</v>
      </c>
      <c r="F64" s="19">
        <f t="shared" si="15"/>
        <v>12.800000000000011</v>
      </c>
      <c r="G64" s="19">
        <f>($D57-G57)</f>
        <v>8.7999999999999972</v>
      </c>
      <c r="H64" s="110"/>
    </row>
    <row r="65" spans="1:8" ht="20" customHeight="1" thickBot="1">
      <c r="A65" s="113"/>
      <c r="B65" s="114"/>
      <c r="C65" s="40">
        <f t="shared" si="12"/>
        <v>30</v>
      </c>
      <c r="D65" s="16">
        <f>-($D58-D58)</f>
        <v>0</v>
      </c>
      <c r="E65" s="19">
        <f t="shared" ref="E65:F65" si="16">($D58-E58)</f>
        <v>6.0000000000000284</v>
      </c>
      <c r="F65" s="19">
        <f t="shared" si="16"/>
        <v>15.360000000000028</v>
      </c>
      <c r="G65" s="19">
        <f>($D58-G58)</f>
        <v>10.560000000000016</v>
      </c>
      <c r="H65" s="111"/>
    </row>
    <row r="66" spans="1:8">
      <c r="A66" s="113"/>
      <c r="B66" s="114"/>
    </row>
    <row r="67" spans="1:8" ht="16" thickBot="1">
      <c r="C67" s="20"/>
      <c r="D67" s="20"/>
      <c r="E67" s="21" t="s">
        <v>14</v>
      </c>
      <c r="F67" s="20"/>
      <c r="G67" s="20"/>
    </row>
    <row r="68" spans="1:8" ht="46" thickBot="1">
      <c r="A68" s="113">
        <v>6</v>
      </c>
      <c r="B68" s="115" t="s">
        <v>19</v>
      </c>
      <c r="C68" s="38" t="s">
        <v>23</v>
      </c>
      <c r="E68" s="84">
        <f>B14</f>
        <v>20</v>
      </c>
      <c r="F68" s="45" t="s">
        <v>26</v>
      </c>
    </row>
    <row r="69" spans="1:8" ht="21" customHeight="1">
      <c r="A69" s="113"/>
      <c r="B69" s="115"/>
      <c r="C69" s="87">
        <f>C61</f>
        <v>25</v>
      </c>
      <c r="D69" s="16">
        <f>$E$68*D61</f>
        <v>0</v>
      </c>
      <c r="E69" s="39">
        <f>$E$68*E61*50</f>
        <v>5000</v>
      </c>
      <c r="F69" s="39">
        <f>$E$68*F61*50</f>
        <v>12800.000000000011</v>
      </c>
      <c r="G69" s="46">
        <f>$E$68*G61*50</f>
        <v>8799.9999999999964</v>
      </c>
      <c r="H69" s="109" t="s">
        <v>25</v>
      </c>
    </row>
    <row r="70" spans="1:8" ht="21" customHeight="1">
      <c r="A70" s="113"/>
      <c r="B70" s="115"/>
      <c r="C70" s="40">
        <f t="shared" ref="C70:C73" si="17">C62</f>
        <v>15</v>
      </c>
      <c r="D70" s="16">
        <f>$E$68*D62</f>
        <v>0</v>
      </c>
      <c r="E70" s="39">
        <f t="shared" ref="E70:F70" si="18">$E$68*E62*50</f>
        <v>3000.0000000000141</v>
      </c>
      <c r="F70" s="39">
        <f t="shared" si="18"/>
        <v>7680.0000000000136</v>
      </c>
      <c r="G70" s="46">
        <f t="shared" ref="G70" si="19">$E$68*G62*50</f>
        <v>5280.0000000000082</v>
      </c>
      <c r="H70" s="110"/>
    </row>
    <row r="71" spans="1:8" ht="21" customHeight="1">
      <c r="A71" s="113"/>
      <c r="B71" s="114"/>
      <c r="C71" s="40">
        <f t="shared" si="17"/>
        <v>20</v>
      </c>
      <c r="D71" s="16">
        <f>$E$68*D63</f>
        <v>0</v>
      </c>
      <c r="E71" s="39">
        <f t="shared" ref="E71:F71" si="20">$E$68*E63*50</f>
        <v>4000.0000000000141</v>
      </c>
      <c r="F71" s="39">
        <f t="shared" si="20"/>
        <v>10240.000000000009</v>
      </c>
      <c r="G71" s="46">
        <f t="shared" ref="G71" si="21">$E$68*G63*50</f>
        <v>7040.00000000002</v>
      </c>
      <c r="H71" s="110"/>
    </row>
    <row r="72" spans="1:8" ht="21" customHeight="1">
      <c r="A72" s="113"/>
      <c r="B72" s="114"/>
      <c r="C72" s="40">
        <f t="shared" si="17"/>
        <v>25</v>
      </c>
      <c r="D72" s="16">
        <f>$E$68*D64</f>
        <v>0</v>
      </c>
      <c r="E72" s="39">
        <f t="shared" ref="E72:F72" si="22">$E$68*E64*50</f>
        <v>5000</v>
      </c>
      <c r="F72" s="39">
        <f t="shared" si="22"/>
        <v>12800.000000000011</v>
      </c>
      <c r="G72" s="46">
        <f t="shared" ref="G72" si="23">$E$68*G64*50</f>
        <v>8799.9999999999964</v>
      </c>
      <c r="H72" s="110"/>
    </row>
    <row r="73" spans="1:8" ht="21" customHeight="1" thickBot="1">
      <c r="A73" s="113"/>
      <c r="B73" s="114"/>
      <c r="C73" s="40">
        <f t="shared" si="17"/>
        <v>30</v>
      </c>
      <c r="D73" s="16">
        <f>$E$68*D65</f>
        <v>0</v>
      </c>
      <c r="E73" s="39">
        <f t="shared" ref="E73:F73" si="24">$E$68*E65*50</f>
        <v>6000.0000000000282</v>
      </c>
      <c r="F73" s="39">
        <f t="shared" si="24"/>
        <v>15360.000000000027</v>
      </c>
      <c r="G73" s="46">
        <f t="shared" ref="G73" si="25">$E$68*G65*50</f>
        <v>10560.000000000016</v>
      </c>
      <c r="H73" s="111"/>
    </row>
  </sheetData>
  <sheetProtection selectLockedCells="1"/>
  <mergeCells count="17">
    <mergeCell ref="A68:A73"/>
    <mergeCell ref="A35:A40"/>
    <mergeCell ref="H36:H40"/>
    <mergeCell ref="H69:H73"/>
    <mergeCell ref="H54:H58"/>
    <mergeCell ref="C35:C40"/>
    <mergeCell ref="B46:B51"/>
    <mergeCell ref="B53:B58"/>
    <mergeCell ref="B61:B66"/>
    <mergeCell ref="B68:B73"/>
    <mergeCell ref="H61:H65"/>
    <mergeCell ref="A24:A29"/>
    <mergeCell ref="A46:A51"/>
    <mergeCell ref="A53:A58"/>
    <mergeCell ref="A61:A66"/>
    <mergeCell ref="B24:B29"/>
    <mergeCell ref="E24:G24"/>
  </mergeCells>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Walker</dc:creator>
  <cp:lastModifiedBy>Brian Walker</cp:lastModifiedBy>
  <dcterms:created xsi:type="dcterms:W3CDTF">2015-10-12T19:30:11Z</dcterms:created>
  <dcterms:modified xsi:type="dcterms:W3CDTF">2015-10-20T12:01:22Z</dcterms:modified>
</cp:coreProperties>
</file>